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margin - Maker" sheetId="1" r:id="rId4"/>
    <sheet state="visible" name="Profit margin - Retail" sheetId="2" r:id="rId5"/>
  </sheets>
  <definedNames/>
  <calcPr/>
</workbook>
</file>

<file path=xl/sharedStrings.xml><?xml version="1.0" encoding="utf-8"?>
<sst xmlns="http://schemas.openxmlformats.org/spreadsheetml/2006/main" count="78" uniqueCount="40">
  <si>
    <t>Fill in the empty columns then pull across the formula % rows</t>
  </si>
  <si>
    <t>Product 1
(example)</t>
  </si>
  <si>
    <t>Product 2
(example inc VAT)</t>
  </si>
  <si>
    <t>Product 3</t>
  </si>
  <si>
    <t>Product 4</t>
  </si>
  <si>
    <t>Product 5</t>
  </si>
  <si>
    <t>Product 6</t>
  </si>
  <si>
    <t>Product 7</t>
  </si>
  <si>
    <t>Total product costs</t>
  </si>
  <si>
    <t>Total packaging costs</t>
  </si>
  <si>
    <t>Total postal packaging &amp; dispatch costs</t>
  </si>
  <si>
    <t>Postage costs (if included)</t>
  </si>
  <si>
    <t>Total hours</t>
  </si>
  <si>
    <t>Labour costs</t>
  </si>
  <si>
    <t>Total costs</t>
  </si>
  <si>
    <t>RRP</t>
  </si>
  <si>
    <t>Is tax included? (only if you are VAT registered)</t>
  </si>
  <si>
    <t>No</t>
  </si>
  <si>
    <t>Yes</t>
  </si>
  <si>
    <t>VAT rate</t>
  </si>
  <si>
    <t>Price excluding tax</t>
  </si>
  <si>
    <t>Website transaction fee</t>
  </si>
  <si>
    <t>Gross profit</t>
  </si>
  <si>
    <t>Gross profit (minus selling fees)</t>
  </si>
  <si>
    <t>Profit margin</t>
  </si>
  <si>
    <t>Etsy set costs £</t>
  </si>
  <si>
    <t>Etsy 10.5% commission</t>
  </si>
  <si>
    <t>Etsy total costs</t>
  </si>
  <si>
    <t>Etsy profit</t>
  </si>
  <si>
    <t>Etsy profit margin</t>
  </si>
  <si>
    <t>Noths 25% commission</t>
  </si>
  <si>
    <t>Noths 20% VAT on commission</t>
  </si>
  <si>
    <t>Noths total costs</t>
  </si>
  <si>
    <t>NOTHS profit £</t>
  </si>
  <si>
    <t>NOTHS profit margin</t>
  </si>
  <si>
    <t>Wholesale price</t>
  </si>
  <si>
    <t>Cost of product</t>
  </si>
  <si>
    <t>Wholesale Profit £</t>
  </si>
  <si>
    <t>Wholesale profit margin %</t>
  </si>
  <si>
    <t>Hourly 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</si>
</sst>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£-809]#,##0.00"/>
    <numFmt numFmtId="165" formatCode="0.0"/>
    <numFmt numFmtId="166" formatCode="&quot;£&quot;#,##0.00"/>
    <numFmt numFmtId="167" formatCode="0.0%"/>
  </numFmts>
  <fonts count="7">
    <font>
      <sz val="10.0"/>
      <color rgb="FF000000"/>
      <name val="Calibri"/>
      <scheme val="minor"/>
    </font>
    <font>
      <b/>
      <sz val="10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sz val="10.0"/>
      <color rgb="FF980000"/>
      <name val="Arial"/>
    </font>
    <font>
      <b/>
      <sz val="10.0"/>
      <color rgb="FF000000"/>
      <name val="Arial"/>
    </font>
    <font>
      <b/>
      <sz val="10.0"/>
      <color rgb="FF98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ill="1" applyFont="1">
      <alignment vertical="center"/>
    </xf>
    <xf borderId="1" fillId="0" fontId="2" numFmtId="164" xfId="0" applyAlignment="1" applyBorder="1" applyFont="1" applyNumberFormat="1">
      <alignment shrinkToFit="0" wrapText="1"/>
    </xf>
    <xf borderId="1" fillId="0" fontId="3" numFmtId="164" xfId="0" applyAlignment="1" applyBorder="1" applyFont="1" applyNumberFormat="1">
      <alignment shrinkToFit="0" wrapText="1"/>
    </xf>
    <xf borderId="1" fillId="0" fontId="3" numFmtId="0" xfId="0" applyBorder="1" applyFont="1"/>
    <xf borderId="1" fillId="0" fontId="3" numFmtId="165" xfId="0" applyAlignment="1" applyBorder="1" applyFont="1" applyNumberFormat="1">
      <alignment shrinkToFit="0" wrapText="1"/>
    </xf>
    <xf borderId="1" fillId="0" fontId="3" numFmtId="166" xfId="0" applyAlignment="1" applyBorder="1" applyFont="1" applyNumberFormat="1">
      <alignment shrinkToFit="0" wrapText="1"/>
    </xf>
    <xf borderId="1" fillId="0" fontId="1" numFmtId="164" xfId="0" applyAlignment="1" applyBorder="1" applyFont="1" applyNumberFormat="1">
      <alignment shrinkToFit="0" wrapText="1"/>
    </xf>
    <xf borderId="1" fillId="0" fontId="1" numFmtId="0" xfId="0" applyBorder="1" applyFont="1"/>
    <xf borderId="1" fillId="3" fontId="1" numFmtId="0" xfId="0" applyAlignment="1" applyBorder="1" applyFont="1">
      <alignment horizontal="left" vertical="center"/>
    </xf>
    <xf borderId="1" fillId="3" fontId="1" numFmtId="164" xfId="0" applyAlignment="1" applyBorder="1" applyFont="1" applyNumberFormat="1">
      <alignment horizontal="right" shrinkToFit="0" wrapText="1"/>
    </xf>
    <xf borderId="1" fillId="3" fontId="1" numFmtId="0" xfId="0" applyAlignment="1" applyBorder="1" applyFont="1">
      <alignment horizontal="right"/>
    </xf>
    <xf borderId="1" fillId="3" fontId="1" numFmtId="9" xfId="0" applyAlignment="1" applyBorder="1" applyFont="1" applyNumberFormat="1">
      <alignment shrinkToFit="0" wrapText="1"/>
    </xf>
    <xf borderId="1" fillId="3" fontId="1" numFmtId="164" xfId="0" applyAlignment="1" applyBorder="1" applyFont="1" applyNumberFormat="1">
      <alignment shrinkToFit="0" wrapText="1"/>
    </xf>
    <xf borderId="1" fillId="3" fontId="1" numFmtId="167" xfId="0" applyAlignment="1" applyBorder="1" applyFont="1" applyNumberFormat="1">
      <alignment shrinkToFit="0" wrapText="1"/>
    </xf>
    <xf borderId="1" fillId="3" fontId="1" numFmtId="10" xfId="0" applyAlignment="1" applyBorder="1" applyFont="1" applyNumberFormat="1">
      <alignment shrinkToFit="0" wrapText="1"/>
    </xf>
    <xf borderId="1" fillId="3" fontId="1" numFmtId="10" xfId="0" applyBorder="1" applyFont="1" applyNumberFormat="1"/>
    <xf borderId="1" fillId="4" fontId="1" numFmtId="0" xfId="0" applyAlignment="1" applyBorder="1" applyFill="1" applyFont="1">
      <alignment vertical="center"/>
    </xf>
    <xf borderId="1" fillId="4" fontId="1" numFmtId="0" xfId="0" applyAlignment="1" applyBorder="1" applyFont="1">
      <alignment readingOrder="0" vertical="center"/>
    </xf>
    <xf borderId="1" fillId="4" fontId="1" numFmtId="164" xfId="0" applyAlignment="1" applyBorder="1" applyFont="1" applyNumberFormat="1">
      <alignment shrinkToFit="0" wrapText="1"/>
    </xf>
    <xf borderId="1" fillId="4" fontId="1" numFmtId="10" xfId="0" applyAlignment="1" applyBorder="1" applyFont="1" applyNumberFormat="1">
      <alignment shrinkToFit="0" wrapText="1"/>
    </xf>
    <xf borderId="1" fillId="4" fontId="1" numFmtId="10" xfId="0" applyBorder="1" applyFont="1" applyNumberFormat="1"/>
    <xf borderId="1" fillId="5" fontId="1" numFmtId="0" xfId="0" applyAlignment="1" applyBorder="1" applyFill="1" applyFont="1">
      <alignment vertical="center"/>
    </xf>
    <xf borderId="1" fillId="5" fontId="1" numFmtId="164" xfId="0" applyAlignment="1" applyBorder="1" applyFont="1" applyNumberFormat="1">
      <alignment shrinkToFit="0" wrapText="1"/>
    </xf>
    <xf borderId="1" fillId="5" fontId="1" numFmtId="10" xfId="0" applyAlignment="1" applyBorder="1" applyFont="1" applyNumberFormat="1">
      <alignment shrinkToFit="0" wrapText="1"/>
    </xf>
    <xf borderId="1" fillId="5" fontId="1" numFmtId="10" xfId="0" applyBorder="1" applyFont="1" applyNumberFormat="1"/>
    <xf borderId="1" fillId="6" fontId="1" numFmtId="0" xfId="0" applyAlignment="1" applyBorder="1" applyFill="1" applyFont="1">
      <alignment vertical="center"/>
    </xf>
    <xf borderId="1" fillId="0" fontId="3" numFmtId="164" xfId="0" applyAlignment="1" applyBorder="1" applyFont="1" applyNumberFormat="1">
      <alignment readingOrder="0" shrinkToFit="0" wrapText="1"/>
    </xf>
    <xf borderId="1" fillId="0" fontId="4" numFmtId="0" xfId="0" applyBorder="1" applyFont="1"/>
    <xf borderId="1" fillId="6" fontId="1" numFmtId="164" xfId="0" applyAlignment="1" applyBorder="1" applyFont="1" applyNumberFormat="1">
      <alignment shrinkToFit="0" wrapText="1"/>
    </xf>
    <xf borderId="1" fillId="6" fontId="1" numFmtId="10" xfId="0" applyAlignment="1" applyBorder="1" applyFont="1" applyNumberFormat="1">
      <alignment shrinkToFit="0" wrapText="1"/>
    </xf>
    <xf borderId="1" fillId="6" fontId="4" numFmtId="0" xfId="0" applyBorder="1" applyFont="1"/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shrinkToFit="0" wrapText="1"/>
    </xf>
    <xf borderId="0" fillId="0" fontId="1" numFmtId="164" xfId="0" applyAlignment="1" applyFont="1" applyNumberFormat="1">
      <alignment readingOrder="0" shrinkToFit="0" wrapText="1"/>
    </xf>
    <xf borderId="0" fillId="0" fontId="4" numFmtId="0" xfId="0" applyFont="1"/>
    <xf borderId="1" fillId="0" fontId="5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0" fillId="0" fontId="4" numFmtId="164" xfId="0" applyAlignment="1" applyFont="1" applyNumberFormat="1">
      <alignment shrinkToFit="0" wrapText="1"/>
    </xf>
    <xf borderId="0" fillId="0" fontId="3" numFmtId="164" xfId="0" applyFont="1" applyNumberFormat="1"/>
    <xf borderId="1" fillId="0" fontId="2" numFmtId="164" xfId="0" applyAlignment="1" applyBorder="1" applyFont="1" applyNumberFormat="1">
      <alignment readingOrder="0" shrinkToFit="0" wrapText="1"/>
    </xf>
    <xf borderId="1" fillId="0" fontId="3" numFmtId="165" xfId="0" applyBorder="1" applyFont="1" applyNumberFormat="1"/>
    <xf borderId="1" fillId="0" fontId="1" numFmtId="164" xfId="0" applyAlignment="1" applyBorder="1" applyFont="1" applyNumberFormat="1">
      <alignment readingOrder="0" shrinkToFit="0" wrapText="1"/>
    </xf>
    <xf borderId="1" fillId="3" fontId="1" numFmtId="164" xfId="0" applyAlignment="1" applyBorder="1" applyFont="1" applyNumberFormat="1">
      <alignment horizontal="righ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1.29"/>
    <col customWidth="1" min="2" max="8" width="17.0"/>
  </cols>
  <sheetData>
    <row r="1" ht="39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2.5" customHeight="1">
      <c r="A2" s="3" t="s">
        <v>8</v>
      </c>
      <c r="B2" s="4">
        <v>5.49</v>
      </c>
      <c r="C2" s="4">
        <v>5.49</v>
      </c>
      <c r="D2" s="5"/>
      <c r="E2" s="5"/>
      <c r="F2" s="5"/>
      <c r="G2" s="5"/>
      <c r="H2" s="6"/>
    </row>
    <row r="3" ht="22.5" customHeight="1">
      <c r="A3" s="3" t="s">
        <v>9</v>
      </c>
      <c r="B3" s="5">
        <v>0.45</v>
      </c>
      <c r="C3" s="5">
        <v>0.45</v>
      </c>
      <c r="D3" s="5"/>
      <c r="E3" s="5"/>
      <c r="F3" s="5"/>
      <c r="G3" s="5"/>
      <c r="H3" s="6"/>
    </row>
    <row r="4" ht="22.5" customHeight="1">
      <c r="A4" s="3" t="s">
        <v>10</v>
      </c>
      <c r="B4" s="5">
        <v>0.1</v>
      </c>
      <c r="C4" s="5">
        <v>0.1</v>
      </c>
      <c r="D4" s="5"/>
      <c r="E4" s="5"/>
      <c r="F4" s="5"/>
      <c r="G4" s="5"/>
      <c r="H4" s="6"/>
    </row>
    <row r="5" ht="22.5" customHeight="1">
      <c r="A5" s="3" t="s">
        <v>11</v>
      </c>
      <c r="B5" s="5">
        <v>2.14</v>
      </c>
      <c r="C5" s="5">
        <v>2.14</v>
      </c>
      <c r="D5" s="5"/>
      <c r="E5" s="5"/>
      <c r="F5" s="5"/>
      <c r="G5" s="5"/>
      <c r="H5" s="6"/>
    </row>
    <row r="6" ht="22.5" customHeight="1">
      <c r="A6" s="3" t="s">
        <v>12</v>
      </c>
      <c r="B6" s="7">
        <v>0.5</v>
      </c>
      <c r="C6" s="7">
        <v>0.5</v>
      </c>
      <c r="D6" s="7"/>
      <c r="E6" s="7"/>
      <c r="F6" s="7"/>
      <c r="G6" s="7"/>
      <c r="H6" s="7"/>
    </row>
    <row r="7" ht="22.5" customHeight="1">
      <c r="A7" s="3" t="s">
        <v>13</v>
      </c>
      <c r="B7" s="8">
        <f t="shared" ref="B7:C7" si="1">SUM(B6*B32)</f>
        <v>5</v>
      </c>
      <c r="C7" s="8">
        <f t="shared" si="1"/>
        <v>5</v>
      </c>
      <c r="D7" s="8"/>
      <c r="E7" s="8"/>
      <c r="F7" s="8"/>
      <c r="G7" s="8"/>
      <c r="H7" s="8"/>
    </row>
    <row r="8" ht="22.5" customHeight="1">
      <c r="A8" s="3" t="s">
        <v>14</v>
      </c>
      <c r="B8" s="5">
        <f t="shared" ref="B8:H8" si="2">SUM(B2+B3+B4+B5+B7)</f>
        <v>13.18</v>
      </c>
      <c r="C8" s="5">
        <f t="shared" si="2"/>
        <v>13.18</v>
      </c>
      <c r="D8" s="5">
        <f t="shared" si="2"/>
        <v>0</v>
      </c>
      <c r="E8" s="5">
        <f t="shared" si="2"/>
        <v>0</v>
      </c>
      <c r="F8" s="5">
        <f t="shared" si="2"/>
        <v>0</v>
      </c>
      <c r="G8" s="5">
        <f t="shared" si="2"/>
        <v>0</v>
      </c>
      <c r="H8" s="5">
        <f t="shared" si="2"/>
        <v>0</v>
      </c>
    </row>
    <row r="9" ht="22.5" customHeight="1">
      <c r="A9" s="3" t="s">
        <v>15</v>
      </c>
      <c r="B9" s="9">
        <v>59.0</v>
      </c>
      <c r="C9" s="9">
        <v>59.0</v>
      </c>
      <c r="D9" s="9"/>
      <c r="E9" s="9"/>
      <c r="F9" s="9"/>
      <c r="G9" s="9"/>
      <c r="H9" s="10"/>
    </row>
    <row r="10" ht="22.5" customHeight="1">
      <c r="A10" s="11" t="s">
        <v>16</v>
      </c>
      <c r="B10" s="12" t="s">
        <v>17</v>
      </c>
      <c r="C10" s="12" t="s">
        <v>18</v>
      </c>
      <c r="D10" s="12"/>
      <c r="E10" s="12"/>
      <c r="F10" s="12"/>
      <c r="G10" s="12"/>
      <c r="H10" s="13"/>
    </row>
    <row r="11" ht="22.5" customHeight="1">
      <c r="A11" s="3" t="s">
        <v>19</v>
      </c>
      <c r="B11" s="14">
        <v>0.2</v>
      </c>
      <c r="C11" s="14">
        <v>0.2</v>
      </c>
      <c r="D11" s="14">
        <v>0.2</v>
      </c>
      <c r="E11" s="14">
        <v>0.2</v>
      </c>
      <c r="F11" s="14">
        <v>0.2</v>
      </c>
      <c r="G11" s="14">
        <v>0.2</v>
      </c>
      <c r="H11" s="14">
        <v>0.2</v>
      </c>
    </row>
    <row r="12" ht="22.5" customHeight="1">
      <c r="A12" s="3" t="s">
        <v>20</v>
      </c>
      <c r="B12" s="15">
        <f t="shared" ref="B12:H12" si="3">IF(B10="No",B9,(B9/(1+B11)))</f>
        <v>59</v>
      </c>
      <c r="C12" s="15">
        <f t="shared" si="3"/>
        <v>49.16666667</v>
      </c>
      <c r="D12" s="15">
        <f t="shared" si="3"/>
        <v>0</v>
      </c>
      <c r="E12" s="15">
        <f t="shared" si="3"/>
        <v>0</v>
      </c>
      <c r="F12" s="15">
        <f t="shared" si="3"/>
        <v>0</v>
      </c>
      <c r="G12" s="15">
        <f t="shared" si="3"/>
        <v>0</v>
      </c>
      <c r="H12" s="15">
        <f t="shared" si="3"/>
        <v>0</v>
      </c>
    </row>
    <row r="13" ht="22.5" customHeight="1">
      <c r="A13" s="3" t="s">
        <v>21</v>
      </c>
      <c r="B13" s="16">
        <v>0.022</v>
      </c>
      <c r="C13" s="16">
        <v>0.022</v>
      </c>
      <c r="D13" s="16"/>
      <c r="E13" s="16"/>
      <c r="F13" s="16"/>
      <c r="G13" s="16"/>
      <c r="H13" s="16"/>
    </row>
    <row r="14" ht="22.5" customHeight="1">
      <c r="A14" s="3" t="s">
        <v>22</v>
      </c>
      <c r="B14" s="15">
        <f t="shared" ref="B14:H14" si="4">SUM(B12-B8)</f>
        <v>45.82</v>
      </c>
      <c r="C14" s="15">
        <f t="shared" si="4"/>
        <v>35.98666667</v>
      </c>
      <c r="D14" s="15">
        <f t="shared" si="4"/>
        <v>0</v>
      </c>
      <c r="E14" s="15">
        <f t="shared" si="4"/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ht="22.5" customHeight="1">
      <c r="A15" s="3" t="s">
        <v>23</v>
      </c>
      <c r="B15" s="15">
        <f t="shared" ref="B15:C15" si="5">B14-(B14*B13)</f>
        <v>44.81196</v>
      </c>
      <c r="C15" s="15">
        <f t="shared" si="5"/>
        <v>35.19496</v>
      </c>
      <c r="D15" s="15"/>
      <c r="E15" s="15"/>
      <c r="F15" s="15"/>
      <c r="G15" s="15"/>
      <c r="H15" s="15"/>
    </row>
    <row r="16" ht="22.5" customHeight="1">
      <c r="A16" s="3" t="s">
        <v>24</v>
      </c>
      <c r="B16" s="17">
        <f t="shared" ref="B16:C16" si="6">SUM(B15/B9)</f>
        <v>0.7595247458</v>
      </c>
      <c r="C16" s="17">
        <f t="shared" si="6"/>
        <v>0.5965247458</v>
      </c>
      <c r="D16" s="17"/>
      <c r="E16" s="17"/>
      <c r="F16" s="17"/>
      <c r="G16" s="17"/>
      <c r="H16" s="18"/>
    </row>
    <row r="17" ht="22.5" customHeight="1">
      <c r="A17" s="19" t="s">
        <v>25</v>
      </c>
      <c r="B17" s="5">
        <v>0.36</v>
      </c>
      <c r="C17" s="5">
        <v>0.36</v>
      </c>
      <c r="D17" s="5"/>
      <c r="E17" s="5"/>
      <c r="F17" s="5"/>
      <c r="G17" s="5"/>
      <c r="H17" s="6"/>
    </row>
    <row r="18" ht="22.5" customHeight="1">
      <c r="A18" s="20" t="s">
        <v>26</v>
      </c>
      <c r="B18" s="5">
        <f t="shared" ref="B18:C18" si="7">SUM(B9*10.5%)</f>
        <v>6.195</v>
      </c>
      <c r="C18" s="5">
        <f t="shared" si="7"/>
        <v>6.195</v>
      </c>
      <c r="D18" s="5"/>
      <c r="E18" s="5"/>
      <c r="F18" s="5"/>
      <c r="G18" s="5"/>
      <c r="H18" s="6"/>
    </row>
    <row r="19" ht="22.5" customHeight="1">
      <c r="A19" s="19" t="s">
        <v>27</v>
      </c>
      <c r="B19" s="5">
        <f t="shared" ref="B19:H19" si="8">SUM(B17:B18)</f>
        <v>6.555</v>
      </c>
      <c r="C19" s="5">
        <f t="shared" si="8"/>
        <v>6.555</v>
      </c>
      <c r="D19" s="5">
        <f t="shared" si="8"/>
        <v>0</v>
      </c>
      <c r="E19" s="5">
        <f t="shared" si="8"/>
        <v>0</v>
      </c>
      <c r="F19" s="5">
        <f t="shared" si="8"/>
        <v>0</v>
      </c>
      <c r="G19" s="5">
        <f t="shared" si="8"/>
        <v>0</v>
      </c>
      <c r="H19" s="5">
        <f t="shared" si="8"/>
        <v>0</v>
      </c>
    </row>
    <row r="20" ht="22.5" customHeight="1">
      <c r="A20" s="19" t="s">
        <v>28</v>
      </c>
      <c r="B20" s="21">
        <f t="shared" ref="B20:H20" si="9">SUM(B14-B19)</f>
        <v>39.265</v>
      </c>
      <c r="C20" s="21">
        <f t="shared" si="9"/>
        <v>29.43166667</v>
      </c>
      <c r="D20" s="21">
        <f t="shared" si="9"/>
        <v>0</v>
      </c>
      <c r="E20" s="21">
        <f t="shared" si="9"/>
        <v>0</v>
      </c>
      <c r="F20" s="21">
        <f t="shared" si="9"/>
        <v>0</v>
      </c>
      <c r="G20" s="21">
        <f t="shared" si="9"/>
        <v>0</v>
      </c>
      <c r="H20" s="21">
        <f t="shared" si="9"/>
        <v>0</v>
      </c>
    </row>
    <row r="21" ht="22.5" customHeight="1">
      <c r="A21" s="19" t="s">
        <v>29</v>
      </c>
      <c r="B21" s="22">
        <f t="shared" ref="B21:C21" si="10">SUM(B20/B12)</f>
        <v>0.6655084746</v>
      </c>
      <c r="C21" s="22">
        <f t="shared" si="10"/>
        <v>0.5986101695</v>
      </c>
      <c r="D21" s="22"/>
      <c r="E21" s="22"/>
      <c r="F21" s="22"/>
      <c r="G21" s="22"/>
      <c r="H21" s="23"/>
    </row>
    <row r="22" ht="22.5" customHeight="1">
      <c r="A22" s="24" t="s">
        <v>30</v>
      </c>
      <c r="B22" s="5">
        <f t="shared" ref="B22:C22" si="11">SUM(B9*25%)</f>
        <v>14.75</v>
      </c>
      <c r="C22" s="5">
        <f t="shared" si="11"/>
        <v>14.75</v>
      </c>
      <c r="D22" s="5"/>
      <c r="E22" s="5"/>
      <c r="F22" s="5"/>
      <c r="G22" s="5"/>
      <c r="H22" s="6"/>
    </row>
    <row r="23" ht="22.5" customHeight="1">
      <c r="A23" s="24" t="s">
        <v>31</v>
      </c>
      <c r="B23" s="5">
        <f t="shared" ref="B23:C23" si="12">SUM(B22*20%)</f>
        <v>2.95</v>
      </c>
      <c r="C23" s="5">
        <f t="shared" si="12"/>
        <v>2.95</v>
      </c>
      <c r="D23" s="5"/>
      <c r="E23" s="5"/>
      <c r="F23" s="5"/>
      <c r="G23" s="5"/>
      <c r="H23" s="6"/>
    </row>
    <row r="24" ht="22.5" customHeight="1">
      <c r="A24" s="24" t="s">
        <v>32</v>
      </c>
      <c r="B24" s="5">
        <f t="shared" ref="B24:H24" si="13">SUM(B22:B23)</f>
        <v>17.7</v>
      </c>
      <c r="C24" s="5">
        <f t="shared" si="13"/>
        <v>17.7</v>
      </c>
      <c r="D24" s="5">
        <f t="shared" si="13"/>
        <v>0</v>
      </c>
      <c r="E24" s="5">
        <f t="shared" si="13"/>
        <v>0</v>
      </c>
      <c r="F24" s="5">
        <f t="shared" si="13"/>
        <v>0</v>
      </c>
      <c r="G24" s="5">
        <f t="shared" si="13"/>
        <v>0</v>
      </c>
      <c r="H24" s="5">
        <f t="shared" si="13"/>
        <v>0</v>
      </c>
    </row>
    <row r="25" ht="22.5" customHeight="1">
      <c r="A25" s="24" t="s">
        <v>33</v>
      </c>
      <c r="B25" s="25">
        <f t="shared" ref="B25:H25" si="14">SUM(B14-B24)</f>
        <v>28.12</v>
      </c>
      <c r="C25" s="25">
        <f t="shared" si="14"/>
        <v>18.28666667</v>
      </c>
      <c r="D25" s="25">
        <f t="shared" si="14"/>
        <v>0</v>
      </c>
      <c r="E25" s="25">
        <f t="shared" si="14"/>
        <v>0</v>
      </c>
      <c r="F25" s="25">
        <f t="shared" si="14"/>
        <v>0</v>
      </c>
      <c r="G25" s="25">
        <f t="shared" si="14"/>
        <v>0</v>
      </c>
      <c r="H25" s="25">
        <f t="shared" si="14"/>
        <v>0</v>
      </c>
    </row>
    <row r="26" ht="22.5" customHeight="1">
      <c r="A26" s="24" t="s">
        <v>34</v>
      </c>
      <c r="B26" s="26">
        <f t="shared" ref="B26:C26" si="15">SUM(B25/B12)</f>
        <v>0.4766101695</v>
      </c>
      <c r="C26" s="26">
        <f t="shared" si="15"/>
        <v>0.3719322034</v>
      </c>
      <c r="D26" s="26"/>
      <c r="E26" s="26"/>
      <c r="F26" s="26"/>
      <c r="G26" s="26"/>
      <c r="H26" s="27"/>
    </row>
    <row r="27" ht="22.5" customHeight="1">
      <c r="A27" s="28" t="s">
        <v>35</v>
      </c>
      <c r="B27" s="5">
        <v>25.65</v>
      </c>
      <c r="C27" s="5">
        <v>26.65</v>
      </c>
      <c r="D27" s="29"/>
      <c r="E27" s="29"/>
      <c r="F27" s="5"/>
      <c r="G27" s="5"/>
      <c r="H27" s="30"/>
    </row>
    <row r="28" ht="22.5" customHeight="1">
      <c r="A28" s="28" t="s">
        <v>36</v>
      </c>
      <c r="B28" s="5">
        <f t="shared" ref="B28:C28" si="16">SUM(B2+B3+B7)</f>
        <v>10.94</v>
      </c>
      <c r="C28" s="5">
        <f t="shared" si="16"/>
        <v>10.94</v>
      </c>
      <c r="D28" s="29"/>
      <c r="E28" s="29"/>
      <c r="F28" s="5">
        <f t="shared" ref="F28:H28" si="17">SUM(F2+F3)</f>
        <v>0</v>
      </c>
      <c r="G28" s="5">
        <f t="shared" si="17"/>
        <v>0</v>
      </c>
      <c r="H28" s="5">
        <f t="shared" si="17"/>
        <v>0</v>
      </c>
    </row>
    <row r="29" ht="22.5" customHeight="1">
      <c r="A29" s="28" t="s">
        <v>37</v>
      </c>
      <c r="B29" s="31">
        <f t="shared" ref="B29:H29" si="18">SUM(B27-B28)</f>
        <v>14.71</v>
      </c>
      <c r="C29" s="31">
        <f t="shared" si="18"/>
        <v>15.71</v>
      </c>
      <c r="D29" s="31">
        <f t="shared" si="18"/>
        <v>0</v>
      </c>
      <c r="E29" s="31">
        <f t="shared" si="18"/>
        <v>0</v>
      </c>
      <c r="F29" s="31">
        <f t="shared" si="18"/>
        <v>0</v>
      </c>
      <c r="G29" s="31">
        <f t="shared" si="18"/>
        <v>0</v>
      </c>
      <c r="H29" s="31">
        <f t="shared" si="18"/>
        <v>0</v>
      </c>
    </row>
    <row r="30" ht="22.5" customHeight="1">
      <c r="A30" s="28" t="s">
        <v>38</v>
      </c>
      <c r="B30" s="32">
        <f t="shared" ref="B30:C30" si="19">SUM(B29/B27)</f>
        <v>0.5734892788</v>
      </c>
      <c r="C30" s="32">
        <f t="shared" si="19"/>
        <v>0.5894934334</v>
      </c>
      <c r="D30" s="32"/>
      <c r="E30" s="32"/>
      <c r="F30" s="32"/>
      <c r="G30" s="32"/>
      <c r="H30" s="33"/>
    </row>
    <row r="31" ht="22.5" customHeight="1">
      <c r="A31" s="34"/>
      <c r="B31" s="35"/>
      <c r="C31" s="35"/>
      <c r="D31" s="36">
        <v>15.0</v>
      </c>
      <c r="E31" s="36"/>
      <c r="F31" s="35"/>
      <c r="G31" s="35"/>
      <c r="H31" s="37"/>
    </row>
    <row r="32" ht="22.5" customHeight="1">
      <c r="A32" s="38" t="s">
        <v>39</v>
      </c>
      <c r="B32" s="4">
        <v>10.0</v>
      </c>
      <c r="C32" s="4">
        <v>10.0</v>
      </c>
      <c r="D32" s="4">
        <v>10.0</v>
      </c>
      <c r="E32" s="4">
        <v>10.0</v>
      </c>
      <c r="F32" s="4">
        <v>10.0</v>
      </c>
      <c r="G32" s="4">
        <v>10.0</v>
      </c>
      <c r="H32" s="4">
        <v>10.0</v>
      </c>
      <c r="I32" s="4">
        <v>10.0</v>
      </c>
      <c r="J32" s="4">
        <v>10.0</v>
      </c>
      <c r="K32" s="4">
        <v>10.0</v>
      </c>
    </row>
    <row r="33" ht="15.75" customHeight="1">
      <c r="A33" s="39"/>
      <c r="B33" s="40"/>
      <c r="C33" s="40"/>
      <c r="D33" s="40"/>
      <c r="E33" s="40"/>
      <c r="F33" s="40"/>
      <c r="G33" s="40"/>
      <c r="H33" s="37"/>
    </row>
    <row r="34" ht="15.75" customHeight="1">
      <c r="A34" s="41"/>
      <c r="B34" s="41"/>
      <c r="C34" s="41"/>
      <c r="D34" s="41"/>
      <c r="E34" s="41"/>
      <c r="F34" s="41"/>
      <c r="G34" s="41"/>
      <c r="H34" s="41"/>
    </row>
    <row r="35" ht="15.75" customHeight="1">
      <c r="A35" s="41"/>
      <c r="B35" s="41"/>
      <c r="C35" s="41"/>
      <c r="D35" s="41"/>
      <c r="E35" s="41"/>
      <c r="F35" s="41"/>
      <c r="G35" s="41"/>
      <c r="H35" s="4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1.29"/>
    <col customWidth="1" min="2" max="8" width="17.0"/>
  </cols>
  <sheetData>
    <row r="1" ht="39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2.5" customHeight="1">
      <c r="A2" s="3" t="s">
        <v>8</v>
      </c>
      <c r="B2" s="4">
        <v>1.97</v>
      </c>
      <c r="C2" s="4">
        <v>1.97</v>
      </c>
      <c r="D2" s="42"/>
      <c r="E2" s="5"/>
      <c r="F2" s="5"/>
      <c r="G2" s="5"/>
      <c r="H2" s="6"/>
    </row>
    <row r="3" ht="22.5" customHeight="1">
      <c r="A3" s="3" t="s">
        <v>9</v>
      </c>
      <c r="B3" s="5">
        <v>0.45</v>
      </c>
      <c r="C3" s="5">
        <v>0.45</v>
      </c>
      <c r="D3" s="29"/>
      <c r="E3" s="5"/>
      <c r="F3" s="5"/>
      <c r="G3" s="5"/>
      <c r="H3" s="6"/>
    </row>
    <row r="4" ht="22.5" customHeight="1">
      <c r="A4" s="3" t="s">
        <v>10</v>
      </c>
      <c r="B4" s="5">
        <v>0.1</v>
      </c>
      <c r="C4" s="5">
        <v>0.1</v>
      </c>
      <c r="D4" s="5"/>
      <c r="E4" s="5"/>
      <c r="F4" s="5"/>
      <c r="G4" s="5"/>
      <c r="H4" s="6"/>
    </row>
    <row r="5" ht="22.5" customHeight="1">
      <c r="A5" s="3" t="s">
        <v>11</v>
      </c>
      <c r="B5" s="5">
        <v>0.0</v>
      </c>
      <c r="C5" s="5">
        <v>0.0</v>
      </c>
      <c r="D5" s="5"/>
      <c r="E5" s="5"/>
      <c r="F5" s="5"/>
      <c r="G5" s="5"/>
      <c r="H5" s="6"/>
    </row>
    <row r="6" ht="22.5" customHeight="1">
      <c r="A6" s="3" t="s">
        <v>13</v>
      </c>
      <c r="B6" s="7">
        <v>1.0</v>
      </c>
      <c r="C6" s="7">
        <v>1.0</v>
      </c>
      <c r="D6" s="7"/>
      <c r="E6" s="7"/>
      <c r="F6" s="7"/>
      <c r="G6" s="7"/>
      <c r="H6" s="43"/>
    </row>
    <row r="7" ht="22.5" customHeight="1">
      <c r="A7" s="3" t="s">
        <v>14</v>
      </c>
      <c r="B7" s="5">
        <f t="shared" ref="B7:H7" si="1">SUM(B2:B6)</f>
        <v>3.52</v>
      </c>
      <c r="C7" s="5">
        <f t="shared" si="1"/>
        <v>3.52</v>
      </c>
      <c r="D7" s="5">
        <f t="shared" si="1"/>
        <v>0</v>
      </c>
      <c r="E7" s="5">
        <f t="shared" si="1"/>
        <v>0</v>
      </c>
      <c r="F7" s="5">
        <f t="shared" si="1"/>
        <v>0</v>
      </c>
      <c r="G7" s="5">
        <f t="shared" si="1"/>
        <v>0</v>
      </c>
      <c r="H7" s="5">
        <f t="shared" si="1"/>
        <v>0</v>
      </c>
    </row>
    <row r="8" ht="22.5" customHeight="1">
      <c r="A8" s="3" t="s">
        <v>15</v>
      </c>
      <c r="B8" s="9">
        <v>11.5</v>
      </c>
      <c r="C8" s="9">
        <v>11.5</v>
      </c>
      <c r="D8" s="44"/>
      <c r="E8" s="9"/>
      <c r="F8" s="9"/>
      <c r="G8" s="9"/>
      <c r="H8" s="10"/>
    </row>
    <row r="9" ht="22.5" customHeight="1">
      <c r="A9" s="11" t="s">
        <v>16</v>
      </c>
      <c r="B9" s="12" t="s">
        <v>17</v>
      </c>
      <c r="C9" s="12" t="s">
        <v>18</v>
      </c>
      <c r="D9" s="45"/>
      <c r="E9" s="12"/>
      <c r="F9" s="12"/>
      <c r="G9" s="12"/>
      <c r="H9" s="13"/>
    </row>
    <row r="10" ht="22.5" customHeight="1">
      <c r="A10" s="3" t="s">
        <v>19</v>
      </c>
      <c r="B10" s="14">
        <v>0.2</v>
      </c>
      <c r="C10" s="14">
        <v>0.2</v>
      </c>
      <c r="D10" s="14">
        <v>0.2</v>
      </c>
      <c r="E10" s="14">
        <v>0.2</v>
      </c>
      <c r="F10" s="14">
        <v>0.2</v>
      </c>
      <c r="G10" s="14">
        <v>0.2</v>
      </c>
      <c r="H10" s="14">
        <v>0.2</v>
      </c>
    </row>
    <row r="11" ht="22.5" customHeight="1">
      <c r="A11" s="3" t="s">
        <v>20</v>
      </c>
      <c r="B11" s="15">
        <f t="shared" ref="B11:H11" si="2">IF(B9="No",B8,(B8/(1+B10)))</f>
        <v>11.5</v>
      </c>
      <c r="C11" s="15">
        <f t="shared" si="2"/>
        <v>9.583333333</v>
      </c>
      <c r="D11" s="15">
        <f t="shared" si="2"/>
        <v>0</v>
      </c>
      <c r="E11" s="15">
        <f t="shared" si="2"/>
        <v>0</v>
      </c>
      <c r="F11" s="15">
        <f t="shared" si="2"/>
        <v>0</v>
      </c>
      <c r="G11" s="15">
        <f t="shared" si="2"/>
        <v>0</v>
      </c>
      <c r="H11" s="15">
        <f t="shared" si="2"/>
        <v>0</v>
      </c>
    </row>
    <row r="12" ht="22.5" customHeight="1">
      <c r="A12" s="3" t="s">
        <v>21</v>
      </c>
      <c r="B12" s="16">
        <v>0.022</v>
      </c>
      <c r="C12" s="16">
        <v>0.022</v>
      </c>
      <c r="D12" s="16"/>
      <c r="E12" s="16"/>
      <c r="F12" s="16"/>
      <c r="G12" s="16"/>
      <c r="H12" s="16"/>
    </row>
    <row r="13" ht="22.5" customHeight="1">
      <c r="A13" s="3" t="s">
        <v>22</v>
      </c>
      <c r="B13" s="15">
        <f t="shared" ref="B13:H13" si="3">SUM(B11-B7)</f>
        <v>7.98</v>
      </c>
      <c r="C13" s="15">
        <f t="shared" si="3"/>
        <v>6.063333333</v>
      </c>
      <c r="D13" s="15">
        <f t="shared" si="3"/>
        <v>0</v>
      </c>
      <c r="E13" s="15">
        <f t="shared" si="3"/>
        <v>0</v>
      </c>
      <c r="F13" s="15">
        <f t="shared" si="3"/>
        <v>0</v>
      </c>
      <c r="G13" s="15">
        <f t="shared" si="3"/>
        <v>0</v>
      </c>
      <c r="H13" s="15">
        <f t="shared" si="3"/>
        <v>0</v>
      </c>
    </row>
    <row r="14" ht="22.5" customHeight="1">
      <c r="A14" s="3" t="s">
        <v>23</v>
      </c>
      <c r="B14" s="15">
        <f t="shared" ref="B14:D14" si="4">B13-(B13*B12)</f>
        <v>7.80444</v>
      </c>
      <c r="C14" s="15">
        <f t="shared" si="4"/>
        <v>5.92994</v>
      </c>
      <c r="D14" s="15">
        <f t="shared" si="4"/>
        <v>0</v>
      </c>
      <c r="E14" s="15"/>
      <c r="F14" s="15"/>
      <c r="G14" s="15"/>
      <c r="H14" s="15"/>
    </row>
    <row r="15" ht="22.5" customHeight="1">
      <c r="A15" s="3" t="s">
        <v>24</v>
      </c>
      <c r="B15" s="17">
        <f t="shared" ref="B15:C15" si="5">SUM(B14/B8)</f>
        <v>0.6786469565</v>
      </c>
      <c r="C15" s="17">
        <f t="shared" si="5"/>
        <v>0.5156469565</v>
      </c>
      <c r="D15" s="17"/>
      <c r="E15" s="17"/>
      <c r="F15" s="17"/>
      <c r="G15" s="17"/>
      <c r="H15" s="18"/>
    </row>
    <row r="16" ht="22.5" customHeight="1">
      <c r="A16" s="19" t="s">
        <v>25</v>
      </c>
      <c r="B16" s="5">
        <v>0.36</v>
      </c>
      <c r="C16" s="5">
        <v>0.36</v>
      </c>
      <c r="D16" s="5"/>
      <c r="E16" s="5"/>
      <c r="F16" s="5"/>
      <c r="G16" s="5"/>
      <c r="H16" s="6"/>
    </row>
    <row r="17" ht="22.5" customHeight="1">
      <c r="A17" s="20" t="s">
        <v>26</v>
      </c>
      <c r="B17" s="5">
        <f t="shared" ref="B17:C17" si="6">SUM(B8*10.5%)</f>
        <v>1.2075</v>
      </c>
      <c r="C17" s="5">
        <f t="shared" si="6"/>
        <v>1.2075</v>
      </c>
      <c r="D17" s="5"/>
      <c r="E17" s="5"/>
      <c r="F17" s="5"/>
      <c r="G17" s="5"/>
      <c r="H17" s="6"/>
    </row>
    <row r="18" ht="22.5" customHeight="1">
      <c r="A18" s="19" t="s">
        <v>27</v>
      </c>
      <c r="B18" s="5">
        <f t="shared" ref="B18:H18" si="7">SUM(B16:B17)</f>
        <v>1.5675</v>
      </c>
      <c r="C18" s="5">
        <f t="shared" si="7"/>
        <v>1.5675</v>
      </c>
      <c r="D18" s="5">
        <f t="shared" si="7"/>
        <v>0</v>
      </c>
      <c r="E18" s="5">
        <f t="shared" si="7"/>
        <v>0</v>
      </c>
      <c r="F18" s="5">
        <f t="shared" si="7"/>
        <v>0</v>
      </c>
      <c r="G18" s="5">
        <f t="shared" si="7"/>
        <v>0</v>
      </c>
      <c r="H18" s="5">
        <f t="shared" si="7"/>
        <v>0</v>
      </c>
    </row>
    <row r="19" ht="22.5" customHeight="1">
      <c r="A19" s="19" t="s">
        <v>28</v>
      </c>
      <c r="B19" s="21">
        <f t="shared" ref="B19:H19" si="8">SUM(B13-B18)</f>
        <v>6.4125</v>
      </c>
      <c r="C19" s="21">
        <f t="shared" si="8"/>
        <v>4.495833333</v>
      </c>
      <c r="D19" s="21">
        <f t="shared" si="8"/>
        <v>0</v>
      </c>
      <c r="E19" s="21">
        <f t="shared" si="8"/>
        <v>0</v>
      </c>
      <c r="F19" s="21">
        <f t="shared" si="8"/>
        <v>0</v>
      </c>
      <c r="G19" s="21">
        <f t="shared" si="8"/>
        <v>0</v>
      </c>
      <c r="H19" s="21">
        <f t="shared" si="8"/>
        <v>0</v>
      </c>
    </row>
    <row r="20" ht="22.5" customHeight="1">
      <c r="A20" s="19" t="s">
        <v>29</v>
      </c>
      <c r="B20" s="22">
        <f t="shared" ref="B20:C20" si="9">SUM(B19/B11)</f>
        <v>0.5576086957</v>
      </c>
      <c r="C20" s="22">
        <f t="shared" si="9"/>
        <v>0.4691304348</v>
      </c>
      <c r="D20" s="22"/>
      <c r="E20" s="22"/>
      <c r="F20" s="22"/>
      <c r="G20" s="22"/>
      <c r="H20" s="23"/>
    </row>
    <row r="21" ht="22.5" customHeight="1">
      <c r="A21" s="24" t="s">
        <v>30</v>
      </c>
      <c r="B21" s="5">
        <f t="shared" ref="B21:C21" si="10">SUM(B8*25%)</f>
        <v>2.875</v>
      </c>
      <c r="C21" s="5">
        <f t="shared" si="10"/>
        <v>2.875</v>
      </c>
      <c r="D21" s="5"/>
      <c r="E21" s="5"/>
      <c r="F21" s="5"/>
      <c r="G21" s="5"/>
      <c r="H21" s="6"/>
    </row>
    <row r="22" ht="22.5" customHeight="1">
      <c r="A22" s="24" t="s">
        <v>31</v>
      </c>
      <c r="B22" s="5">
        <f t="shared" ref="B22:C22" si="11">SUM(B21*20%)</f>
        <v>0.575</v>
      </c>
      <c r="C22" s="5">
        <f t="shared" si="11"/>
        <v>0.575</v>
      </c>
      <c r="D22" s="5"/>
      <c r="E22" s="5"/>
      <c r="F22" s="5"/>
      <c r="G22" s="5"/>
      <c r="H22" s="6"/>
    </row>
    <row r="23" ht="22.5" customHeight="1">
      <c r="A23" s="24" t="s">
        <v>32</v>
      </c>
      <c r="B23" s="5">
        <f t="shared" ref="B23:H23" si="12">SUM(B21:B22)</f>
        <v>3.45</v>
      </c>
      <c r="C23" s="5">
        <f t="shared" si="12"/>
        <v>3.45</v>
      </c>
      <c r="D23" s="5">
        <f t="shared" si="12"/>
        <v>0</v>
      </c>
      <c r="E23" s="5">
        <f t="shared" si="12"/>
        <v>0</v>
      </c>
      <c r="F23" s="5">
        <f t="shared" si="12"/>
        <v>0</v>
      </c>
      <c r="G23" s="5">
        <f t="shared" si="12"/>
        <v>0</v>
      </c>
      <c r="H23" s="5">
        <f t="shared" si="12"/>
        <v>0</v>
      </c>
    </row>
    <row r="24" ht="22.5" customHeight="1">
      <c r="A24" s="24" t="s">
        <v>33</v>
      </c>
      <c r="B24" s="25">
        <f t="shared" ref="B24:H24" si="13">SUM(B13-B23)</f>
        <v>4.53</v>
      </c>
      <c r="C24" s="25">
        <f t="shared" si="13"/>
        <v>2.613333333</v>
      </c>
      <c r="D24" s="25">
        <f t="shared" si="13"/>
        <v>0</v>
      </c>
      <c r="E24" s="25">
        <f t="shared" si="13"/>
        <v>0</v>
      </c>
      <c r="F24" s="25">
        <f t="shared" si="13"/>
        <v>0</v>
      </c>
      <c r="G24" s="25">
        <f t="shared" si="13"/>
        <v>0</v>
      </c>
      <c r="H24" s="25">
        <f t="shared" si="13"/>
        <v>0</v>
      </c>
    </row>
    <row r="25" ht="22.5" customHeight="1">
      <c r="A25" s="24" t="s">
        <v>34</v>
      </c>
      <c r="B25" s="26">
        <f t="shared" ref="B25:C25" si="14">SUM(B24/B11)</f>
        <v>0.3939130435</v>
      </c>
      <c r="C25" s="26">
        <f t="shared" si="14"/>
        <v>0.2726956522</v>
      </c>
      <c r="D25" s="26"/>
      <c r="E25" s="26"/>
      <c r="F25" s="26"/>
      <c r="G25" s="26"/>
      <c r="H25" s="27"/>
    </row>
    <row r="26" ht="22.5" customHeight="1">
      <c r="A26" s="28" t="s">
        <v>35</v>
      </c>
      <c r="B26" s="5">
        <v>5.0</v>
      </c>
      <c r="C26" s="5">
        <v>5.0</v>
      </c>
      <c r="D26" s="5"/>
      <c r="E26" s="5"/>
      <c r="F26" s="5"/>
      <c r="G26" s="5"/>
      <c r="H26" s="30"/>
    </row>
    <row r="27" ht="22.5" customHeight="1">
      <c r="A27" s="28" t="s">
        <v>36</v>
      </c>
      <c r="B27" s="5">
        <f t="shared" ref="B27:H27" si="15">SUM(B2+B3)</f>
        <v>2.42</v>
      </c>
      <c r="C27" s="5">
        <f t="shared" si="15"/>
        <v>2.42</v>
      </c>
      <c r="D27" s="5">
        <f t="shared" si="15"/>
        <v>0</v>
      </c>
      <c r="E27" s="5">
        <f t="shared" si="15"/>
        <v>0</v>
      </c>
      <c r="F27" s="5">
        <f t="shared" si="15"/>
        <v>0</v>
      </c>
      <c r="G27" s="5">
        <f t="shared" si="15"/>
        <v>0</v>
      </c>
      <c r="H27" s="5">
        <f t="shared" si="15"/>
        <v>0</v>
      </c>
    </row>
    <row r="28" ht="22.5" customHeight="1">
      <c r="A28" s="28" t="s">
        <v>37</v>
      </c>
      <c r="B28" s="31">
        <f t="shared" ref="B28:H28" si="16">SUM(B26-B27)</f>
        <v>2.58</v>
      </c>
      <c r="C28" s="31">
        <f t="shared" si="16"/>
        <v>2.58</v>
      </c>
      <c r="D28" s="31">
        <f t="shared" si="16"/>
        <v>0</v>
      </c>
      <c r="E28" s="31">
        <f t="shared" si="16"/>
        <v>0</v>
      </c>
      <c r="F28" s="31">
        <f t="shared" si="16"/>
        <v>0</v>
      </c>
      <c r="G28" s="31">
        <f t="shared" si="16"/>
        <v>0</v>
      </c>
      <c r="H28" s="31">
        <f t="shared" si="16"/>
        <v>0</v>
      </c>
    </row>
    <row r="29" ht="22.5" customHeight="1">
      <c r="A29" s="28" t="s">
        <v>38</v>
      </c>
      <c r="B29" s="32">
        <f t="shared" ref="B29:C29" si="17">SUM(B28/B26)</f>
        <v>0.516</v>
      </c>
      <c r="C29" s="32">
        <f t="shared" si="17"/>
        <v>0.516</v>
      </c>
      <c r="D29" s="32"/>
      <c r="E29" s="32"/>
      <c r="F29" s="32"/>
      <c r="G29" s="32"/>
      <c r="H29" s="33"/>
    </row>
    <row r="30" ht="15.75" customHeight="1">
      <c r="A30" s="34"/>
      <c r="B30" s="35"/>
      <c r="C30" s="35"/>
      <c r="D30" s="35"/>
      <c r="E30" s="35"/>
      <c r="F30" s="35"/>
      <c r="G30" s="35"/>
      <c r="H30" s="37"/>
    </row>
    <row r="31" ht="15.75" customHeight="1">
      <c r="A31" s="39"/>
      <c r="B31" s="40"/>
      <c r="C31" s="40"/>
      <c r="D31" s="40"/>
      <c r="E31" s="40"/>
      <c r="F31" s="40"/>
      <c r="G31" s="40"/>
      <c r="H31" s="37"/>
    </row>
    <row r="32" ht="15.75" customHeight="1">
      <c r="A32" s="39"/>
      <c r="B32" s="40"/>
      <c r="C32" s="40"/>
      <c r="D32" s="40"/>
      <c r="E32" s="40"/>
      <c r="F32" s="40"/>
      <c r="G32" s="40"/>
      <c r="H32" s="37"/>
    </row>
    <row r="33" ht="15.75" customHeight="1">
      <c r="A33" s="41"/>
      <c r="B33" s="41"/>
      <c r="C33" s="41"/>
      <c r="D33" s="41"/>
      <c r="E33" s="41"/>
      <c r="F33" s="41"/>
      <c r="G33" s="41"/>
      <c r="H33" s="41"/>
    </row>
    <row r="34" ht="15.75" customHeight="1">
      <c r="A34" s="41"/>
      <c r="B34" s="41"/>
      <c r="C34" s="41"/>
      <c r="D34" s="41"/>
      <c r="E34" s="41"/>
      <c r="F34" s="41"/>
      <c r="G34" s="41"/>
      <c r="H34" s="41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